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Christian Molina\Downloads\"/>
    </mc:Choice>
  </mc:AlternateContent>
  <xr:revisionPtr revIDLastSave="0" documentId="13_ncr:1_{A133F138-F48B-44C5-A6EA-58268C263B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tice" sheetId="6" r:id="rId1"/>
    <sheet name="Total Bâtiment" sheetId="5" r:id="rId2"/>
    <sheet name="Bâti" sheetId="3" r:id="rId3"/>
    <sheet name="Extérieurs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5" l="1"/>
  <c r="I2" i="10"/>
  <c r="E22" i="10"/>
  <c r="E21" i="10"/>
  <c r="E20" i="10"/>
  <c r="F20" i="10" s="1"/>
  <c r="G16" i="10" s="1"/>
  <c r="E15" i="10"/>
  <c r="E14" i="10"/>
  <c r="F13" i="10"/>
  <c r="G9" i="10" s="1"/>
  <c r="E13" i="10"/>
  <c r="G8" i="10"/>
  <c r="E7" i="10"/>
  <c r="E6" i="10"/>
  <c r="E5" i="10"/>
  <c r="E4" i="10"/>
  <c r="F4" i="10" s="1"/>
  <c r="G2" i="10" s="1"/>
  <c r="H2" i="10" s="1"/>
  <c r="B2" i="5" l="1"/>
  <c r="E33" i="3"/>
  <c r="E20" i="3" l="1"/>
  <c r="E34" i="3"/>
  <c r="E32" i="3"/>
  <c r="E31" i="3"/>
  <c r="E38" i="3"/>
  <c r="E37" i="3"/>
  <c r="E36" i="3"/>
  <c r="E29" i="3"/>
  <c r="E28" i="3"/>
  <c r="E27" i="3"/>
  <c r="E25" i="3"/>
  <c r="E24" i="3"/>
  <c r="E23" i="3"/>
  <c r="E21" i="3"/>
  <c r="E19" i="3"/>
  <c r="E18" i="3"/>
  <c r="E16" i="3"/>
  <c r="E15" i="3"/>
  <c r="E14" i="3"/>
  <c r="E13" i="3"/>
  <c r="E12" i="3"/>
  <c r="E11" i="3"/>
  <c r="E10" i="3"/>
  <c r="E9" i="3"/>
  <c r="E8" i="3"/>
  <c r="E6" i="3"/>
  <c r="E5" i="3"/>
  <c r="E4" i="3"/>
  <c r="E3" i="3"/>
  <c r="C7" i="3"/>
  <c r="E7" i="3" s="1"/>
  <c r="F3" i="3" l="1"/>
  <c r="F36" i="3"/>
  <c r="F23" i="3"/>
  <c r="G2" i="3" l="1"/>
  <c r="B4" i="5" s="1"/>
  <c r="B5" i="5" s="1"/>
  <c r="B6" i="5" s="1"/>
  <c r="K1" i="10" l="1"/>
  <c r="I1" i="3"/>
</calcChain>
</file>

<file path=xl/sharedStrings.xml><?xml version="1.0" encoding="utf-8"?>
<sst xmlns="http://schemas.openxmlformats.org/spreadsheetml/2006/main" count="97" uniqueCount="74">
  <si>
    <t>Famille de bâtiment</t>
  </si>
  <si>
    <t>Présence de sous-sol</t>
  </si>
  <si>
    <t>Type de gestion des espaces verts sur dalle</t>
  </si>
  <si>
    <t>Type de gestion des espaces verts en pleine terre</t>
  </si>
  <si>
    <t>Présence de vide sanitaire</t>
  </si>
  <si>
    <t>Coefs réponses</t>
  </si>
  <si>
    <t>0-Bureaux</t>
  </si>
  <si>
    <t>1-Commerce hors Retail Park</t>
  </si>
  <si>
    <t>1-Commerce-CC</t>
  </si>
  <si>
    <t>1-Commerce-GSA</t>
  </si>
  <si>
    <t>2-Logistique/Stockage</t>
  </si>
  <si>
    <t>3-Locaux d'activité et mixte</t>
  </si>
  <si>
    <t>4-Hébergement</t>
  </si>
  <si>
    <t>5-Santé</t>
  </si>
  <si>
    <t>6-Autres</t>
  </si>
  <si>
    <t>7-Résidentiel</t>
  </si>
  <si>
    <t>8-Restauration</t>
  </si>
  <si>
    <t>9-Enseignement</t>
  </si>
  <si>
    <t>10-Mixte</t>
  </si>
  <si>
    <t>Non renseigné</t>
  </si>
  <si>
    <t>Choix</t>
  </si>
  <si>
    <t>Par réponses</t>
  </si>
  <si>
    <t>Par questions</t>
  </si>
  <si>
    <t>Score Usages</t>
  </si>
  <si>
    <t>0- OUI</t>
  </si>
  <si>
    <t>1- NON</t>
  </si>
  <si>
    <t>Non spécifié</t>
  </si>
  <si>
    <t>ERP (Etablissement du public)</t>
  </si>
  <si>
    <t>Présence d'équipements sensibles en sous-sol</t>
  </si>
  <si>
    <t xml:space="preserve">Protection des équipements sensibles </t>
  </si>
  <si>
    <t>Non applicable (hors France)</t>
  </si>
  <si>
    <t>Par sous-zone</t>
  </si>
  <si>
    <t>Kextérieurs</t>
  </si>
  <si>
    <t>Score espaces extérieurs</t>
  </si>
  <si>
    <t>SURFACE ARTIFICIALISEE</t>
  </si>
  <si>
    <t>0- Couleur claire</t>
  </si>
  <si>
    <t>1- Couleur foncée</t>
  </si>
  <si>
    <t>3- Autre</t>
  </si>
  <si>
    <t>SURFACE SUR DALLE</t>
  </si>
  <si>
    <t>0- Gestion standard</t>
  </si>
  <si>
    <t>1- Gestion écologique</t>
  </si>
  <si>
    <t>SURFACE PLEINE TERRE</t>
  </si>
  <si>
    <t>Equation : 1/(1+EXP(Kpt*Spt+Kd*Sd+Ka*Sa))*0,6+0,7</t>
  </si>
  <si>
    <t>SOUS-SOLS</t>
  </si>
  <si>
    <t>SENSIBILITE D'OCCUPATION</t>
  </si>
  <si>
    <t>RDC</t>
  </si>
  <si>
    <t>Scores</t>
  </si>
  <si>
    <t>Bâti</t>
  </si>
  <si>
    <t>Espaces ext</t>
  </si>
  <si>
    <t>Intervalle [0;100]</t>
  </si>
  <si>
    <t>Calcul vulnérabilité inondations bâtiment</t>
  </si>
  <si>
    <t>Vulnérabilité inondations Bâtiment :</t>
  </si>
  <si>
    <t>%</t>
  </si>
  <si>
    <t>Non applicable</t>
  </si>
  <si>
    <t>DESCRIPTION DU PROJET</t>
  </si>
  <si>
    <t>LECTURE DES ONGLETS</t>
  </si>
  <si>
    <t>UTILISATION DU DOCUMENT</t>
  </si>
  <si>
    <t>Matrice de vulnérabilité - Aléa Précipitations et inondations</t>
  </si>
  <si>
    <t>R4RE une plateforme cartographique d'analyse de résilience, proposée par l'Observatoire de l'Immobilier Durable. Elle comprend un outil d'analyse de risques climatiques, Bat-ADAPT, et un volet d’analyse des risques biodiversité BIODI-Bat.</t>
  </si>
  <si>
    <t>Le document ici présent constitue la matrice de vulnérabilité support des calculs de l'outil Bat-ADAPT, pour l'aléa 'Précipitations et inondations'.</t>
  </si>
  <si>
    <t>L'onglet 'Bâti' réalise le calcul de sensibilité pour le bâtiment, s'appuyant sur les caractéristiques du sous-sol, du rez-de-chaussée, ainsi que sur le type d'occupation.</t>
  </si>
  <si>
    <r>
      <rPr>
        <b/>
        <sz val="11"/>
        <color theme="1"/>
        <rFont val="Calibri"/>
        <family val="2"/>
        <scheme val="minor"/>
      </rPr>
      <t xml:space="preserve">Afin d'utiliser la matrice, il faut veiller à modifier </t>
    </r>
    <r>
      <rPr>
        <b/>
        <u/>
        <sz val="11"/>
        <color theme="1"/>
        <rFont val="Calibri"/>
        <family val="2"/>
        <scheme val="minor"/>
      </rPr>
      <t>UNIQUEMENT</t>
    </r>
    <r>
      <rPr>
        <b/>
        <sz val="11"/>
        <color theme="1"/>
        <rFont val="Calibri"/>
        <family val="2"/>
        <scheme val="minor"/>
      </rPr>
      <t xml:space="preserve"> les cases en jaune. </t>
    </r>
    <r>
      <rPr>
        <sz val="11"/>
        <color theme="1"/>
        <rFont val="Calibri"/>
        <family val="2"/>
        <scheme val="minor"/>
      </rPr>
      <t xml:space="preserve">
Onglet Espaces ext : Les cases, C2, C9, et C19 doivent être remplies par des nombres entiers positifs.
Pour </t>
    </r>
    <r>
      <rPr>
        <b/>
        <sz val="11"/>
        <color theme="1"/>
        <rFont val="Calibri"/>
        <family val="2"/>
        <scheme val="minor"/>
      </rPr>
      <t>toutes les autres questions</t>
    </r>
    <r>
      <rPr>
        <sz val="11"/>
        <color theme="1"/>
        <rFont val="Calibri"/>
        <family val="2"/>
        <scheme val="minor"/>
      </rPr>
      <t>, il faut mettre un 1 dans la modalité correspondant à votre réponse.</t>
    </r>
  </si>
  <si>
    <t>En extérieur, surfaces minérales imperméables (m²)  - [si non renseignée, Sa = 0]</t>
  </si>
  <si>
    <t>Type de surface imperméable</t>
  </si>
  <si>
    <t>En extérieur, surfaces minérales semi-perméables et mixtes (m²)</t>
  </si>
  <si>
    <t>Surface sur dalle avec une unique strate végétale (m²)</t>
  </si>
  <si>
    <t>Surface  sur dalle avec deux strates végétales (m²)</t>
  </si>
  <si>
    <t>Surface sur dalle avec trois strates végétales (m²)</t>
  </si>
  <si>
    <t>Surface de pleine terre avec une unique strate végétale (m²)</t>
  </si>
  <si>
    <t>Surface de pleine terre avec deux strates végétales (m²)</t>
  </si>
  <si>
    <t>Surface de pleine terre avec trois strates végétales (m²)</t>
  </si>
  <si>
    <r>
      <t xml:space="preserve">L'onglet 'Extérieurs' prend en compte la présence de surfaces extérieures végétalisées ou artificialisées, </t>
    </r>
    <r>
      <rPr>
        <u/>
        <sz val="11"/>
        <color theme="1"/>
        <rFont val="Calibri"/>
        <family val="2"/>
        <scheme val="minor"/>
      </rPr>
      <t>sur la parcelle</t>
    </r>
    <r>
      <rPr>
        <sz val="11"/>
        <color theme="1"/>
        <rFont val="Calibri"/>
        <family val="2"/>
        <scheme val="minor"/>
      </rPr>
      <t>.</t>
    </r>
  </si>
  <si>
    <t>Attention, dans cette version du fichier, datant du 30 juin 2022, aucune condition n'a été ajoutée pour empêcher la modification des cases.</t>
  </si>
  <si>
    <t>L'onglet 'Total Bâtiment' vous permet de connaître votre score final pour chaque zone du bâtiment, et pour le bâtiment complet.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</si>
</sst>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8"/>
      <color theme="1"/>
      <name val="Helvetica"/>
    </font>
    <font>
      <b/>
      <sz val="12"/>
      <color theme="0"/>
      <name val="Helvetica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4B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249EB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double">
        <color rgb="FFFF0000"/>
      </bottom>
      <diagonal/>
    </border>
    <border>
      <left/>
      <right/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3" borderId="14" xfId="0" applyFont="1" applyFill="1" applyBorder="1"/>
    <xf numFmtId="0" fontId="0" fillId="0" borderId="6" xfId="0" applyBorder="1"/>
    <xf numFmtId="0" fontId="4" fillId="2" borderId="15" xfId="0" applyFont="1" applyFill="1" applyBorder="1" applyAlignment="1">
      <alignment horizontal="center" vertical="center" wrapText="1"/>
    </xf>
    <xf numFmtId="0" fontId="0" fillId="4" borderId="16" xfId="0" applyFill="1" applyBorder="1"/>
    <xf numFmtId="0" fontId="5" fillId="2" borderId="1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top" wrapText="1"/>
    </xf>
    <xf numFmtId="0" fontId="1" fillId="3" borderId="4" xfId="0" applyFont="1" applyFill="1" applyBorder="1"/>
    <xf numFmtId="0" fontId="0" fillId="4" borderId="20" xfId="0" applyFill="1" applyBorder="1"/>
    <xf numFmtId="0" fontId="1" fillId="3" borderId="14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0" borderId="8" xfId="0" applyBorder="1"/>
    <xf numFmtId="0" fontId="0" fillId="0" borderId="21" xfId="0" applyBorder="1"/>
    <xf numFmtId="0" fontId="0" fillId="4" borderId="22" xfId="0" applyFill="1" applyBorder="1"/>
    <xf numFmtId="0" fontId="0" fillId="0" borderId="18" xfId="0" applyBorder="1"/>
    <xf numFmtId="0" fontId="3" fillId="3" borderId="5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/>
    <xf numFmtId="0" fontId="0" fillId="0" borderId="18" xfId="0" applyBorder="1" applyAlignment="1">
      <alignment horizontal="center" vertical="center" wrapText="1"/>
    </xf>
    <xf numFmtId="0" fontId="1" fillId="5" borderId="18" xfId="0" applyFont="1" applyFill="1" applyBorder="1"/>
    <xf numFmtId="0" fontId="1" fillId="5" borderId="17" xfId="0" applyFont="1" applyFill="1" applyBorder="1"/>
    <xf numFmtId="0" fontId="7" fillId="6" borderId="13" xfId="0" applyFont="1" applyFill="1" applyBorder="1"/>
    <xf numFmtId="164" fontId="8" fillId="6" borderId="26" xfId="0" applyNumberFormat="1" applyFont="1" applyFill="1" applyBorder="1" applyAlignment="1">
      <alignment horizontal="center" vertical="center" wrapText="1"/>
    </xf>
    <xf numFmtId="164" fontId="8" fillId="6" borderId="27" xfId="0" applyNumberFormat="1" applyFont="1" applyFill="1" applyBorder="1" applyAlignment="1">
      <alignment horizontal="center" vertical="center" wrapText="1"/>
    </xf>
    <xf numFmtId="0" fontId="9" fillId="7" borderId="0" xfId="0" applyFont="1" applyFill="1"/>
    <xf numFmtId="0" fontId="0" fillId="7" borderId="0" xfId="0" applyFill="1"/>
    <xf numFmtId="0" fontId="1" fillId="7" borderId="0" xfId="0" applyFont="1" applyFill="1"/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3" borderId="8" xfId="0" applyFont="1" applyFill="1" applyBorder="1"/>
    <xf numFmtId="0" fontId="1" fillId="0" borderId="21" xfId="0" applyFont="1" applyBorder="1"/>
    <xf numFmtId="0" fontId="1" fillId="3" borderId="21" xfId="0" applyFont="1" applyFill="1" applyBorder="1"/>
    <xf numFmtId="0" fontId="0" fillId="7" borderId="0" xfId="0" applyFill="1" applyAlignment="1">
      <alignment horizontal="left" vertical="top" wrapText="1"/>
    </xf>
    <xf numFmtId="0" fontId="10" fillId="6" borderId="0" xfId="0" applyFont="1" applyFill="1" applyAlignment="1">
      <alignment horizontal="left" vertical="center"/>
    </xf>
    <xf numFmtId="0" fontId="0" fillId="7" borderId="0" xfId="0" applyFill="1" applyAlignment="1">
      <alignment horizontal="left" wrapText="1"/>
    </xf>
    <xf numFmtId="0" fontId="0" fillId="7" borderId="0" xfId="0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23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25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28" xfId="0" applyFill="1" applyBorder="1"/>
    <xf numFmtId="0" fontId="1" fillId="0" borderId="0" xfId="0" applyFont="1"/>
    <xf numFmtId="0" fontId="0" fillId="3" borderId="0" xfId="0" applyFill="1"/>
    <xf numFmtId="0" fontId="0" fillId="0" borderId="29" xfId="0" applyBorder="1"/>
    <xf numFmtId="0" fontId="1" fillId="0" borderId="14" xfId="0" applyFont="1" applyBorder="1"/>
    <xf numFmtId="0" fontId="1" fillId="3" borderId="14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558399</xdr:colOff>
      <xdr:row>0</xdr:row>
      <xdr:rowOff>0</xdr:rowOff>
    </xdr:from>
    <xdr:to>
      <xdr:col>12</xdr:col>
      <xdr:colOff>484223</xdr:colOff>
      <xdr:row>6</xdr:row>
      <xdr:rowOff>133350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77EEF8-DC4B-4200-98F4-060FBBEA5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3399" y="0"/>
          <a:ext cx="2783324" cy="1381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75748</xdr:colOff>
      <xdr:row>4</xdr:row>
      <xdr:rowOff>133350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35E88C9-2CCE-4448-B0BE-DD8AA02B1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0123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532948</xdr:colOff>
      <xdr:row>0</xdr:row>
      <xdr:rowOff>552864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3C8B65C-4CC7-4914-ADD2-7CFB2ADCD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5550" y="0"/>
          <a:ext cx="532948" cy="552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A5BD1-0CA2-4743-BC51-2E64BE1B4EF4}">
  <dimension ref="A6:L19"/>
  <sheetViews>
    <sheetView tabSelected="1" topLeftCell="A10" workbookViewId="0">
      <selection activeCell="F23" sqref="F23"/>
    </sheetView>
  </sheetViews>
  <sheetFormatPr baseColWidth="10" defaultColWidth="10.7265625" defaultRowHeight="14.5" x14ac:dyDescent="0.35"/>
  <cols>
    <col min="1" max="16384" width="10.7265625" style="29"/>
  </cols>
  <sheetData>
    <row r="6" spans="1:12" ht="23" x14ac:dyDescent="0.5">
      <c r="A6" s="28" t="s">
        <v>57</v>
      </c>
    </row>
    <row r="8" spans="1:12" ht="15.5" x14ac:dyDescent="0.35">
      <c r="A8" s="37" t="s">
        <v>54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ht="29.25" customHeight="1" x14ac:dyDescent="0.35">
      <c r="A9" s="38" t="s">
        <v>58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2" x14ac:dyDescent="0.35">
      <c r="A10" s="39" t="s">
        <v>59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2" spans="1:12" ht="15.5" x14ac:dyDescent="0.35">
      <c r="A12" s="37" t="s">
        <v>55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x14ac:dyDescent="0.35">
      <c r="A13" s="30" t="s">
        <v>73</v>
      </c>
    </row>
    <row r="14" spans="1:12" x14ac:dyDescent="0.35">
      <c r="A14" s="29" t="s">
        <v>60</v>
      </c>
    </row>
    <row r="15" spans="1:12" x14ac:dyDescent="0.35">
      <c r="A15" s="29" t="s">
        <v>71</v>
      </c>
    </row>
    <row r="17" spans="1:12" ht="15.5" x14ac:dyDescent="0.35">
      <c r="A17" s="37" t="s">
        <v>56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 ht="65.25" customHeight="1" x14ac:dyDescent="0.35">
      <c r="A18" s="36" t="s">
        <v>61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1:12" x14ac:dyDescent="0.35">
      <c r="A19" s="30" t="s">
        <v>72</v>
      </c>
    </row>
  </sheetData>
  <mergeCells count="6">
    <mergeCell ref="A18:L18"/>
    <mergeCell ref="A8:L8"/>
    <mergeCell ref="A9:L9"/>
    <mergeCell ref="A10:L10"/>
    <mergeCell ref="A12:L12"/>
    <mergeCell ref="A17:L1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73604-1FC7-4AF9-94C1-1C0C273F36FB}">
  <dimension ref="A1:C6"/>
  <sheetViews>
    <sheetView workbookViewId="0">
      <selection activeCell="B15" sqref="B15"/>
    </sheetView>
  </sheetViews>
  <sheetFormatPr baseColWidth="10" defaultRowHeight="14.5" x14ac:dyDescent="0.35"/>
  <cols>
    <col min="1" max="1" width="61.7265625" customWidth="1"/>
    <col min="2" max="2" width="15.1796875" bestFit="1" customWidth="1"/>
  </cols>
  <sheetData>
    <row r="1" spans="1:3" x14ac:dyDescent="0.35">
      <c r="A1" s="16"/>
      <c r="B1" s="20" t="s">
        <v>46</v>
      </c>
    </row>
    <row r="2" spans="1:3" x14ac:dyDescent="0.35">
      <c r="A2" s="21" t="s">
        <v>47</v>
      </c>
      <c r="B2" s="22">
        <f>Bâti!G2</f>
        <v>60</v>
      </c>
    </row>
    <row r="3" spans="1:3" x14ac:dyDescent="0.35">
      <c r="A3" s="21" t="s">
        <v>48</v>
      </c>
      <c r="B3" s="22">
        <f>Extérieurs!I2</f>
        <v>1</v>
      </c>
    </row>
    <row r="4" spans="1:3" x14ac:dyDescent="0.35">
      <c r="A4" s="23" t="s">
        <v>50</v>
      </c>
      <c r="B4">
        <f>B2*B3*(-1)+100</f>
        <v>40</v>
      </c>
    </row>
    <row r="5" spans="1:3" ht="15" thickBot="1" x14ac:dyDescent="0.4">
      <c r="A5" s="24" t="s">
        <v>49</v>
      </c>
      <c r="B5">
        <f>IF(B4&lt;0,0,(IF(B4&gt;100,100,B4)))</f>
        <v>40</v>
      </c>
    </row>
    <row r="6" spans="1:3" ht="29" thickBot="1" x14ac:dyDescent="0.7">
      <c r="A6" s="25" t="s">
        <v>51</v>
      </c>
      <c r="B6" s="27">
        <f>B5</f>
        <v>40</v>
      </c>
      <c r="C6" s="27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03CD5-1418-4CEE-AAA5-B2022F800121}">
  <dimension ref="A1:J38"/>
  <sheetViews>
    <sheetView zoomScale="90" zoomScaleNormal="90" workbookViewId="0">
      <selection activeCell="L7" sqref="L7"/>
    </sheetView>
  </sheetViews>
  <sheetFormatPr baseColWidth="10" defaultRowHeight="14.5" x14ac:dyDescent="0.35"/>
  <cols>
    <col min="1" max="1" width="6" customWidth="1"/>
  </cols>
  <sheetData>
    <row r="1" spans="1:10" ht="29" thickBot="1" x14ac:dyDescent="0.4">
      <c r="C1" s="18" t="s">
        <v>5</v>
      </c>
      <c r="D1" s="19" t="s">
        <v>20</v>
      </c>
      <c r="E1" s="19" t="s">
        <v>21</v>
      </c>
      <c r="F1" s="19" t="s">
        <v>22</v>
      </c>
      <c r="G1" s="3" t="s">
        <v>23</v>
      </c>
      <c r="I1" s="26">
        <f>'Total Bâtiment'!B6</f>
        <v>40</v>
      </c>
      <c r="J1" s="27" t="s">
        <v>52</v>
      </c>
    </row>
    <row r="2" spans="1:10" ht="15" thickBot="1" x14ac:dyDescent="0.4">
      <c r="A2" s="43" t="s">
        <v>44</v>
      </c>
      <c r="B2" s="1" t="s">
        <v>0</v>
      </c>
      <c r="C2" s="1"/>
      <c r="D2" s="1"/>
      <c r="E2" s="1"/>
      <c r="F2" s="17"/>
      <c r="G2" s="40">
        <f>AVERAGE(F3,F23,F36)</f>
        <v>60</v>
      </c>
    </row>
    <row r="3" spans="1:10" ht="15.5" thickTop="1" thickBot="1" x14ac:dyDescent="0.4">
      <c r="A3" s="44"/>
      <c r="B3" t="s">
        <v>6</v>
      </c>
      <c r="C3">
        <v>6</v>
      </c>
      <c r="D3" s="4"/>
      <c r="E3" t="b">
        <f>IF(D3=1,C3,FALSE)</f>
        <v>0</v>
      </c>
      <c r="F3" s="49">
        <f>MIN(MAX(E3:E16),E18)*10</f>
        <v>80</v>
      </c>
      <c r="G3" s="41"/>
    </row>
    <row r="4" spans="1:10" ht="15.5" thickTop="1" thickBot="1" x14ac:dyDescent="0.4">
      <c r="A4" s="44"/>
      <c r="B4" t="s">
        <v>7</v>
      </c>
      <c r="C4">
        <v>6</v>
      </c>
      <c r="D4" s="4"/>
      <c r="E4" t="b">
        <f>IF(D4=1,C4,FALSE)</f>
        <v>0</v>
      </c>
      <c r="F4" s="49"/>
      <c r="G4" s="41"/>
    </row>
    <row r="5" spans="1:10" ht="15.5" thickTop="1" thickBot="1" x14ac:dyDescent="0.4">
      <c r="A5" s="44"/>
      <c r="B5" t="s">
        <v>8</v>
      </c>
      <c r="C5">
        <v>6</v>
      </c>
      <c r="D5" s="4"/>
      <c r="E5" t="b">
        <f t="shared" ref="E5:E16" si="0">IF(D5=1,C5,FALSE)</f>
        <v>0</v>
      </c>
      <c r="F5" s="49"/>
      <c r="G5" s="41"/>
    </row>
    <row r="6" spans="1:10" ht="15.5" thickTop="1" thickBot="1" x14ac:dyDescent="0.4">
      <c r="A6" s="44"/>
      <c r="B6" t="s">
        <v>9</v>
      </c>
      <c r="C6">
        <v>6</v>
      </c>
      <c r="D6" s="4"/>
      <c r="E6" t="b">
        <f t="shared" si="0"/>
        <v>0</v>
      </c>
      <c r="F6" s="49"/>
      <c r="G6" s="41"/>
    </row>
    <row r="7" spans="1:10" ht="15.5" thickTop="1" thickBot="1" x14ac:dyDescent="0.4">
      <c r="A7" s="44"/>
      <c r="B7" t="s">
        <v>10</v>
      </c>
      <c r="C7">
        <f>8</f>
        <v>8</v>
      </c>
      <c r="D7" s="4">
        <v>1</v>
      </c>
      <c r="E7">
        <f t="shared" si="0"/>
        <v>8</v>
      </c>
      <c r="F7" s="49"/>
      <c r="G7" s="41"/>
    </row>
    <row r="8" spans="1:10" ht="15.5" thickTop="1" thickBot="1" x14ac:dyDescent="0.4">
      <c r="A8" s="44"/>
      <c r="B8" t="s">
        <v>11</v>
      </c>
      <c r="C8">
        <v>6</v>
      </c>
      <c r="D8" s="4"/>
      <c r="E8" t="b">
        <f t="shared" si="0"/>
        <v>0</v>
      </c>
      <c r="F8" s="49"/>
      <c r="G8" s="41"/>
    </row>
    <row r="9" spans="1:10" ht="15.5" thickTop="1" thickBot="1" x14ac:dyDescent="0.4">
      <c r="A9" s="44"/>
      <c r="B9" t="s">
        <v>12</v>
      </c>
      <c r="C9">
        <v>3</v>
      </c>
      <c r="D9" s="4"/>
      <c r="E9" t="b">
        <f t="shared" si="0"/>
        <v>0</v>
      </c>
      <c r="F9" s="49"/>
      <c r="G9" s="41"/>
    </row>
    <row r="10" spans="1:10" ht="15.5" thickTop="1" thickBot="1" x14ac:dyDescent="0.4">
      <c r="A10" s="44"/>
      <c r="B10" t="s">
        <v>13</v>
      </c>
      <c r="C10">
        <v>1</v>
      </c>
      <c r="D10" s="4"/>
      <c r="E10" t="b">
        <f t="shared" si="0"/>
        <v>0</v>
      </c>
      <c r="F10" s="49"/>
      <c r="G10" s="41"/>
    </row>
    <row r="11" spans="1:10" ht="15" customHeight="1" thickTop="1" thickBot="1" x14ac:dyDescent="0.4">
      <c r="A11" s="44"/>
      <c r="B11" t="s">
        <v>14</v>
      </c>
      <c r="C11">
        <v>6</v>
      </c>
      <c r="D11" s="4"/>
      <c r="E11" t="b">
        <f t="shared" si="0"/>
        <v>0</v>
      </c>
      <c r="F11" s="49"/>
      <c r="G11" s="41"/>
    </row>
    <row r="12" spans="1:10" ht="15.5" thickTop="1" thickBot="1" x14ac:dyDescent="0.4">
      <c r="A12" s="44"/>
      <c r="B12" t="s">
        <v>15</v>
      </c>
      <c r="C12">
        <v>4</v>
      </c>
      <c r="D12" s="4"/>
      <c r="E12" t="b">
        <f t="shared" si="0"/>
        <v>0</v>
      </c>
      <c r="F12" s="49"/>
      <c r="G12" s="41"/>
    </row>
    <row r="13" spans="1:10" ht="15.5" thickTop="1" thickBot="1" x14ac:dyDescent="0.4">
      <c r="A13" s="44"/>
      <c r="B13" t="s">
        <v>16</v>
      </c>
      <c r="C13">
        <v>5</v>
      </c>
      <c r="D13" s="4"/>
      <c r="E13" t="b">
        <f t="shared" si="0"/>
        <v>0</v>
      </c>
      <c r="F13" s="49"/>
      <c r="G13" s="41"/>
    </row>
    <row r="14" spans="1:10" ht="15.5" thickTop="1" thickBot="1" x14ac:dyDescent="0.4">
      <c r="A14" s="44"/>
      <c r="B14" t="s">
        <v>17</v>
      </c>
      <c r="C14">
        <v>2</v>
      </c>
      <c r="D14" s="4"/>
      <c r="E14" t="b">
        <f t="shared" si="0"/>
        <v>0</v>
      </c>
      <c r="F14" s="49"/>
      <c r="G14" s="41"/>
    </row>
    <row r="15" spans="1:10" ht="15.5" thickTop="1" thickBot="1" x14ac:dyDescent="0.4">
      <c r="A15" s="44"/>
      <c r="B15" t="s">
        <v>18</v>
      </c>
      <c r="C15">
        <v>6</v>
      </c>
      <c r="D15" s="4"/>
      <c r="E15" t="b">
        <f t="shared" si="0"/>
        <v>0</v>
      </c>
      <c r="F15" s="49"/>
      <c r="G15" s="41"/>
    </row>
    <row r="16" spans="1:10" ht="15.5" thickTop="1" thickBot="1" x14ac:dyDescent="0.4">
      <c r="A16" s="44"/>
      <c r="B16" t="s">
        <v>19</v>
      </c>
      <c r="C16">
        <v>6</v>
      </c>
      <c r="D16" s="4"/>
      <c r="E16" t="b">
        <f t="shared" si="0"/>
        <v>0</v>
      </c>
      <c r="F16" s="49"/>
      <c r="G16" s="41"/>
    </row>
    <row r="17" spans="1:7" ht="15.5" thickTop="1" thickBot="1" x14ac:dyDescent="0.4">
      <c r="A17" s="44"/>
      <c r="B17" s="1" t="s">
        <v>27</v>
      </c>
      <c r="C17" s="1"/>
      <c r="D17" s="1"/>
      <c r="E17" s="1"/>
      <c r="F17" s="49"/>
      <c r="G17" s="41"/>
    </row>
    <row r="18" spans="1:7" ht="15.5" thickTop="1" thickBot="1" x14ac:dyDescent="0.4">
      <c r="A18" s="44"/>
      <c r="B18" t="s">
        <v>24</v>
      </c>
      <c r="C18">
        <v>4</v>
      </c>
      <c r="D18" s="4"/>
      <c r="E18" t="b">
        <f>IF(D18=1,C18,FALSE)</f>
        <v>0</v>
      </c>
      <c r="F18" s="49"/>
      <c r="G18" s="41"/>
    </row>
    <row r="19" spans="1:7" ht="15.5" thickTop="1" thickBot="1" x14ac:dyDescent="0.4">
      <c r="A19" s="44"/>
      <c r="B19" t="s">
        <v>25</v>
      </c>
      <c r="C19">
        <v>0</v>
      </c>
      <c r="D19" s="4"/>
      <c r="E19" t="b">
        <f>IF(D19=1,C19,FALSE)</f>
        <v>0</v>
      </c>
      <c r="F19" s="49"/>
      <c r="G19" s="41"/>
    </row>
    <row r="20" spans="1:7" ht="15.5" thickTop="1" thickBot="1" x14ac:dyDescent="0.4">
      <c r="A20" s="44"/>
      <c r="B20" t="s">
        <v>30</v>
      </c>
      <c r="C20">
        <v>0</v>
      </c>
      <c r="D20" s="4"/>
      <c r="E20" t="b">
        <f>IF(D20=1,C20,FALSE)</f>
        <v>0</v>
      </c>
      <c r="F20" s="49"/>
      <c r="G20" s="41"/>
    </row>
    <row r="21" spans="1:7" ht="15.5" thickTop="1" thickBot="1" x14ac:dyDescent="0.4">
      <c r="A21" s="45"/>
      <c r="B21" s="14" t="s">
        <v>26</v>
      </c>
      <c r="C21" s="14">
        <v>0</v>
      </c>
      <c r="D21" s="15">
        <v>1</v>
      </c>
      <c r="E21" s="14">
        <f t="shared" ref="E21" si="1">IF(D21=1,C21,FALSE)</f>
        <v>0</v>
      </c>
      <c r="F21" s="50"/>
      <c r="G21" s="41"/>
    </row>
    <row r="22" spans="1:7" ht="15" thickBot="1" x14ac:dyDescent="0.4">
      <c r="A22" s="46" t="s">
        <v>43</v>
      </c>
      <c r="B22" s="1" t="s">
        <v>1</v>
      </c>
      <c r="C22" s="1"/>
      <c r="D22" s="1"/>
      <c r="E22" s="1"/>
      <c r="F22" s="17"/>
      <c r="G22" s="41"/>
    </row>
    <row r="23" spans="1:7" ht="15.5" thickTop="1" thickBot="1" x14ac:dyDescent="0.4">
      <c r="A23" s="47"/>
      <c r="B23" t="s">
        <v>24</v>
      </c>
      <c r="C23">
        <v>2</v>
      </c>
      <c r="D23" s="4">
        <v>1</v>
      </c>
      <c r="E23">
        <f>IF(D23=1,C23,FALSE)</f>
        <v>2</v>
      </c>
      <c r="F23" s="49">
        <f>SUM(E23:E34)*10</f>
        <v>20</v>
      </c>
      <c r="G23" s="41"/>
    </row>
    <row r="24" spans="1:7" ht="15.5" thickTop="1" thickBot="1" x14ac:dyDescent="0.4">
      <c r="A24" s="47"/>
      <c r="B24" t="s">
        <v>25</v>
      </c>
      <c r="C24">
        <v>8</v>
      </c>
      <c r="D24" s="4"/>
      <c r="E24" t="b">
        <f>IF(D24=1,C24,FALSE)</f>
        <v>0</v>
      </c>
      <c r="F24" s="49"/>
      <c r="G24" s="41"/>
    </row>
    <row r="25" spans="1:7" ht="15.5" thickTop="1" thickBot="1" x14ac:dyDescent="0.4">
      <c r="A25" s="47"/>
      <c r="B25" t="s">
        <v>26</v>
      </c>
      <c r="C25">
        <v>2</v>
      </c>
      <c r="D25" s="4"/>
      <c r="E25" t="b">
        <f t="shared" ref="E25" si="2">IF(D25=1,C25,FALSE)</f>
        <v>0</v>
      </c>
      <c r="F25" s="49"/>
      <c r="G25" s="41"/>
    </row>
    <row r="26" spans="1:7" ht="15.5" thickTop="1" thickBot="1" x14ac:dyDescent="0.4">
      <c r="A26" s="47"/>
      <c r="B26" s="1" t="s">
        <v>28</v>
      </c>
      <c r="C26" s="1"/>
      <c r="D26" s="1"/>
      <c r="E26" s="1"/>
      <c r="F26" s="49"/>
      <c r="G26" s="41"/>
    </row>
    <row r="27" spans="1:7" ht="15.5" thickTop="1" thickBot="1" x14ac:dyDescent="0.4">
      <c r="A27" s="47"/>
      <c r="B27" t="s">
        <v>24</v>
      </c>
      <c r="C27">
        <v>-1</v>
      </c>
      <c r="D27" s="4">
        <v>1</v>
      </c>
      <c r="E27">
        <f>IF(D27=1,C27,FALSE)</f>
        <v>-1</v>
      </c>
      <c r="F27" s="49"/>
      <c r="G27" s="41"/>
    </row>
    <row r="28" spans="1:7" ht="15.5" thickTop="1" thickBot="1" x14ac:dyDescent="0.4">
      <c r="A28" s="47"/>
      <c r="B28" t="s">
        <v>25</v>
      </c>
      <c r="C28">
        <v>0</v>
      </c>
      <c r="D28" s="4"/>
      <c r="E28" t="b">
        <f>IF(D28=1,C28,FALSE)</f>
        <v>0</v>
      </c>
      <c r="F28" s="49"/>
      <c r="G28" s="41"/>
    </row>
    <row r="29" spans="1:7" ht="15.5" thickTop="1" thickBot="1" x14ac:dyDescent="0.4">
      <c r="A29" s="47"/>
      <c r="B29" t="s">
        <v>26</v>
      </c>
      <c r="C29" s="14">
        <v>0</v>
      </c>
      <c r="D29" s="4"/>
      <c r="E29" t="b">
        <f t="shared" ref="E29" si="3">IF(D29=1,C29,FALSE)</f>
        <v>0</v>
      </c>
      <c r="F29" s="49"/>
      <c r="G29" s="41"/>
    </row>
    <row r="30" spans="1:7" ht="15" thickBot="1" x14ac:dyDescent="0.4">
      <c r="A30" s="47"/>
      <c r="B30" s="1" t="s">
        <v>29</v>
      </c>
      <c r="C30" s="1"/>
      <c r="D30" s="1"/>
      <c r="E30" s="1"/>
      <c r="F30" s="49"/>
      <c r="G30" s="41"/>
    </row>
    <row r="31" spans="1:7" ht="15.5" thickTop="1" thickBot="1" x14ac:dyDescent="0.4">
      <c r="A31" s="47"/>
      <c r="B31" t="s">
        <v>24</v>
      </c>
      <c r="C31">
        <v>1</v>
      </c>
      <c r="D31" s="4">
        <v>1</v>
      </c>
      <c r="E31">
        <f>IF(D31=1,C31,FALSE)</f>
        <v>1</v>
      </c>
      <c r="F31" s="49"/>
      <c r="G31" s="41"/>
    </row>
    <row r="32" spans="1:7" ht="15.5" thickTop="1" thickBot="1" x14ac:dyDescent="0.4">
      <c r="A32" s="47"/>
      <c r="B32" t="s">
        <v>25</v>
      </c>
      <c r="C32">
        <v>0</v>
      </c>
      <c r="D32" s="4"/>
      <c r="E32" t="b">
        <f>IF(D32=1,C32,FALSE)</f>
        <v>0</v>
      </c>
      <c r="F32" s="49"/>
      <c r="G32" s="41"/>
    </row>
    <row r="33" spans="1:7" ht="15.5" thickTop="1" thickBot="1" x14ac:dyDescent="0.4">
      <c r="A33" s="47"/>
      <c r="B33" t="s">
        <v>53</v>
      </c>
      <c r="C33">
        <v>0</v>
      </c>
      <c r="D33" s="4"/>
      <c r="E33" t="b">
        <f>IF(D33=1,C33,FALSE)</f>
        <v>0</v>
      </c>
      <c r="F33" s="49"/>
      <c r="G33" s="41"/>
    </row>
    <row r="34" spans="1:7" ht="15.5" thickTop="1" thickBot="1" x14ac:dyDescent="0.4">
      <c r="A34" s="48"/>
      <c r="B34" s="14" t="s">
        <v>26</v>
      </c>
      <c r="C34" s="14">
        <v>0</v>
      </c>
      <c r="D34" s="15"/>
      <c r="E34" s="14" t="b">
        <f t="shared" ref="E34" si="4">IF(D34=1,C34,FALSE)</f>
        <v>0</v>
      </c>
      <c r="F34" s="50"/>
      <c r="G34" s="41"/>
    </row>
    <row r="35" spans="1:7" ht="15" thickBot="1" x14ac:dyDescent="0.4">
      <c r="A35" s="46" t="s">
        <v>45</v>
      </c>
      <c r="B35" s="1" t="s">
        <v>4</v>
      </c>
      <c r="C35" s="1"/>
      <c r="D35" s="1"/>
      <c r="E35" s="1"/>
      <c r="F35" s="17"/>
      <c r="G35" s="41"/>
    </row>
    <row r="36" spans="1:7" ht="15.5" thickTop="1" thickBot="1" x14ac:dyDescent="0.4">
      <c r="A36" s="47"/>
      <c r="B36" t="s">
        <v>24</v>
      </c>
      <c r="C36">
        <v>8</v>
      </c>
      <c r="D36" s="4">
        <v>1</v>
      </c>
      <c r="E36">
        <f>IF(D36=1,C36,FALSE)</f>
        <v>8</v>
      </c>
      <c r="F36" s="49">
        <f>SUM(E36:E38)*10</f>
        <v>80</v>
      </c>
      <c r="G36" s="41"/>
    </row>
    <row r="37" spans="1:7" ht="15.5" thickTop="1" thickBot="1" x14ac:dyDescent="0.4">
      <c r="A37" s="47"/>
      <c r="B37" t="s">
        <v>25</v>
      </c>
      <c r="C37">
        <v>2</v>
      </c>
      <c r="D37" s="4"/>
      <c r="E37" t="b">
        <f>IF(D37=1,C37,FALSE)</f>
        <v>0</v>
      </c>
      <c r="F37" s="49"/>
      <c r="G37" s="41"/>
    </row>
    <row r="38" spans="1:7" ht="15.5" thickTop="1" thickBot="1" x14ac:dyDescent="0.4">
      <c r="A38" s="48"/>
      <c r="B38" s="14" t="s">
        <v>26</v>
      </c>
      <c r="C38" s="14">
        <v>0</v>
      </c>
      <c r="D38" s="15"/>
      <c r="E38" s="14" t="b">
        <f t="shared" ref="E38" si="5">IF(D38=1,C38,FALSE)</f>
        <v>0</v>
      </c>
      <c r="F38" s="50"/>
      <c r="G38" s="42"/>
    </row>
  </sheetData>
  <mergeCells count="7">
    <mergeCell ref="G2:G38"/>
    <mergeCell ref="A2:A21"/>
    <mergeCell ref="A22:A34"/>
    <mergeCell ref="A35:A38"/>
    <mergeCell ref="F36:F38"/>
    <mergeCell ref="F23:F34"/>
    <mergeCell ref="F3:F21"/>
  </mergeCells>
  <conditionalFormatting sqref="C3:C1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:C2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2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C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1:C3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6:C3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F3E82-7464-4323-B77B-3364B2FA0DF5}">
  <dimension ref="A1:L24"/>
  <sheetViews>
    <sheetView zoomScale="70" zoomScaleNormal="70" workbookViewId="0">
      <selection activeCell="L17" sqref="L17"/>
    </sheetView>
  </sheetViews>
  <sheetFormatPr baseColWidth="10" defaultRowHeight="14.5" x14ac:dyDescent="0.35"/>
  <cols>
    <col min="1" max="1" width="6.26953125" customWidth="1"/>
    <col min="2" max="2" width="71" customWidth="1"/>
    <col min="3" max="3" width="7.81640625" customWidth="1"/>
    <col min="7" max="9" width="9" customWidth="1"/>
    <col min="11" max="11" width="10.453125" customWidth="1"/>
    <col min="12" max="12" width="13.453125" customWidth="1"/>
    <col min="14" max="14" width="14.54296875" bestFit="1" customWidth="1"/>
  </cols>
  <sheetData>
    <row r="1" spans="1:12" ht="58.5" thickBot="1" x14ac:dyDescent="0.4">
      <c r="C1" s="31" t="s">
        <v>5</v>
      </c>
      <c r="D1" s="32" t="s">
        <v>20</v>
      </c>
      <c r="E1" s="32" t="s">
        <v>21</v>
      </c>
      <c r="F1" s="32" t="s">
        <v>22</v>
      </c>
      <c r="G1" s="32" t="s">
        <v>31</v>
      </c>
      <c r="H1" s="5" t="s">
        <v>32</v>
      </c>
      <c r="I1" s="6" t="s">
        <v>33</v>
      </c>
      <c r="K1" s="26">
        <f>'Total Bâtiment'!B6</f>
        <v>40</v>
      </c>
      <c r="L1" s="27" t="s">
        <v>52</v>
      </c>
    </row>
    <row r="2" spans="1:12" ht="15" thickBot="1" x14ac:dyDescent="0.4">
      <c r="A2" s="54" t="s">
        <v>34</v>
      </c>
      <c r="B2" s="7" t="s">
        <v>62</v>
      </c>
      <c r="C2" s="8">
        <v>0</v>
      </c>
      <c r="D2" s="9"/>
      <c r="E2" s="9"/>
      <c r="F2" s="9"/>
      <c r="G2" s="58">
        <f>C2*F4</f>
        <v>0</v>
      </c>
      <c r="H2" s="59">
        <f>(G2+G9+G16+G8)/3000</f>
        <v>0</v>
      </c>
      <c r="I2" s="57">
        <f>1/(1+EXP(-H2))*0.6+0.7</f>
        <v>1</v>
      </c>
    </row>
    <row r="3" spans="1:12" ht="15.5" thickTop="1" thickBot="1" x14ac:dyDescent="0.4">
      <c r="A3" s="55"/>
      <c r="B3" s="10" t="s">
        <v>63</v>
      </c>
      <c r="C3" s="11"/>
      <c r="D3" s="11"/>
      <c r="E3" s="11"/>
      <c r="F3" s="11"/>
      <c r="G3" s="60"/>
      <c r="H3" s="61"/>
      <c r="I3" s="49"/>
    </row>
    <row r="4" spans="1:12" ht="15.5" thickTop="1" thickBot="1" x14ac:dyDescent="0.4">
      <c r="A4" s="55"/>
      <c r="B4" s="2" t="s">
        <v>35</v>
      </c>
      <c r="C4">
        <v>-1</v>
      </c>
      <c r="D4" s="4"/>
      <c r="E4" t="b">
        <f>IF(D4=1,C4)</f>
        <v>0</v>
      </c>
      <c r="F4" s="51">
        <f>MAX(E4:E7)</f>
        <v>-4</v>
      </c>
      <c r="G4" s="60"/>
      <c r="H4" s="61"/>
      <c r="I4" s="49"/>
    </row>
    <row r="5" spans="1:12" ht="15.5" thickTop="1" thickBot="1" x14ac:dyDescent="0.4">
      <c r="A5" s="55"/>
      <c r="B5" s="2" t="s">
        <v>36</v>
      </c>
      <c r="C5">
        <v>-4</v>
      </c>
      <c r="D5" s="4"/>
      <c r="E5" t="b">
        <f t="shared" ref="E5:E7" si="0">IF(D5=1,C5)</f>
        <v>0</v>
      </c>
      <c r="F5" s="51"/>
      <c r="G5" s="60"/>
      <c r="H5" s="61"/>
      <c r="I5" s="49"/>
    </row>
    <row r="6" spans="1:12" ht="15.5" thickTop="1" thickBot="1" x14ac:dyDescent="0.4">
      <c r="A6" s="55"/>
      <c r="B6" s="2" t="s">
        <v>37</v>
      </c>
      <c r="C6">
        <v>-4</v>
      </c>
      <c r="D6" s="4"/>
      <c r="E6" t="b">
        <f t="shared" si="0"/>
        <v>0</v>
      </c>
      <c r="F6" s="51"/>
      <c r="G6" s="60"/>
      <c r="H6" s="61"/>
      <c r="I6" s="49"/>
    </row>
    <row r="7" spans="1:12" ht="15.5" thickTop="1" thickBot="1" x14ac:dyDescent="0.4">
      <c r="A7" s="55"/>
      <c r="B7" s="2" t="s">
        <v>19</v>
      </c>
      <c r="C7">
        <v>-4</v>
      </c>
      <c r="D7" s="4">
        <v>1</v>
      </c>
      <c r="E7">
        <f t="shared" si="0"/>
        <v>-4</v>
      </c>
      <c r="F7" s="51"/>
      <c r="G7" s="60"/>
      <c r="H7" s="61"/>
      <c r="I7" s="49"/>
    </row>
    <row r="8" spans="1:12" ht="15.5" thickTop="1" thickBot="1" x14ac:dyDescent="0.4">
      <c r="A8" s="56"/>
      <c r="B8" s="33" t="s">
        <v>64</v>
      </c>
      <c r="C8" s="15">
        <v>0</v>
      </c>
      <c r="D8" s="34">
        <v>-1</v>
      </c>
      <c r="E8" s="35"/>
      <c r="F8" s="35"/>
      <c r="G8" s="62">
        <f>C8*D8</f>
        <v>0</v>
      </c>
      <c r="H8" s="61"/>
      <c r="I8" s="49"/>
    </row>
    <row r="9" spans="1:12" ht="15" thickBot="1" x14ac:dyDescent="0.4">
      <c r="A9" s="55" t="s">
        <v>38</v>
      </c>
      <c r="B9" s="10" t="s">
        <v>65</v>
      </c>
      <c r="C9" s="63">
        <v>0</v>
      </c>
      <c r="D9" s="64">
        <v>2</v>
      </c>
      <c r="E9" s="11"/>
      <c r="F9" s="12"/>
      <c r="G9" s="60">
        <f>C9*(D9+F13)+C10*(D10+F13)+C11*(D11+F13)</f>
        <v>0</v>
      </c>
      <c r="H9" s="61"/>
      <c r="I9" s="49"/>
    </row>
    <row r="10" spans="1:12" ht="15.5" thickTop="1" thickBot="1" x14ac:dyDescent="0.4">
      <c r="A10" s="55"/>
      <c r="B10" s="10" t="s">
        <v>66</v>
      </c>
      <c r="C10" s="4">
        <v>0</v>
      </c>
      <c r="D10" s="64">
        <v>3</v>
      </c>
      <c r="E10" s="11"/>
      <c r="F10" s="12"/>
      <c r="G10" s="60"/>
      <c r="H10" s="61"/>
      <c r="I10" s="49"/>
    </row>
    <row r="11" spans="1:12" ht="15.5" thickTop="1" thickBot="1" x14ac:dyDescent="0.4">
      <c r="A11" s="55"/>
      <c r="B11" s="10" t="s">
        <v>67</v>
      </c>
      <c r="C11" s="4">
        <v>0</v>
      </c>
      <c r="D11" s="64">
        <v>5</v>
      </c>
      <c r="E11" s="11"/>
      <c r="F11" s="12"/>
      <c r="G11" s="60"/>
      <c r="H11" s="61"/>
      <c r="I11" s="49"/>
    </row>
    <row r="12" spans="1:12" ht="15.5" thickTop="1" thickBot="1" x14ac:dyDescent="0.4">
      <c r="A12" s="55"/>
      <c r="B12" s="10" t="s">
        <v>2</v>
      </c>
      <c r="C12" s="65"/>
      <c r="D12" s="11"/>
      <c r="E12" s="11"/>
      <c r="F12" s="11"/>
      <c r="G12" s="60"/>
      <c r="H12" s="61"/>
      <c r="I12" s="49"/>
    </row>
    <row r="13" spans="1:12" ht="15.5" thickTop="1" thickBot="1" x14ac:dyDescent="0.4">
      <c r="A13" s="55"/>
      <c r="B13" s="2" t="s">
        <v>39</v>
      </c>
      <c r="C13" s="66">
        <v>0</v>
      </c>
      <c r="D13" s="4"/>
      <c r="E13" t="b">
        <f t="shared" ref="E13:E15" si="1">IF(D13=1,C13)</f>
        <v>0</v>
      </c>
      <c r="F13" s="51">
        <f>MAX(E13:E15)</f>
        <v>0</v>
      </c>
      <c r="G13" s="60"/>
      <c r="H13" s="61"/>
      <c r="I13" s="49"/>
    </row>
    <row r="14" spans="1:12" ht="15.5" thickTop="1" thickBot="1" x14ac:dyDescent="0.4">
      <c r="A14" s="55"/>
      <c r="B14" s="2" t="s">
        <v>40</v>
      </c>
      <c r="C14">
        <v>2</v>
      </c>
      <c r="D14" s="4"/>
      <c r="E14" t="b">
        <f t="shared" si="1"/>
        <v>0</v>
      </c>
      <c r="F14" s="51"/>
      <c r="G14" s="60"/>
      <c r="H14" s="61"/>
      <c r="I14" s="49"/>
    </row>
    <row r="15" spans="1:12" ht="15.5" thickTop="1" thickBot="1" x14ac:dyDescent="0.4">
      <c r="A15" s="55"/>
      <c r="B15" s="2" t="s">
        <v>19</v>
      </c>
      <c r="C15">
        <v>0</v>
      </c>
      <c r="D15" s="4">
        <v>1</v>
      </c>
      <c r="E15">
        <f t="shared" si="1"/>
        <v>0</v>
      </c>
      <c r="F15" s="51"/>
      <c r="G15" s="60"/>
      <c r="H15" s="61"/>
      <c r="I15" s="49"/>
    </row>
    <row r="16" spans="1:12" ht="15.65" customHeight="1" thickTop="1" thickBot="1" x14ac:dyDescent="0.4">
      <c r="A16" s="54" t="s">
        <v>41</v>
      </c>
      <c r="B16" s="7" t="s">
        <v>68</v>
      </c>
      <c r="C16" s="8">
        <v>0</v>
      </c>
      <c r="D16" s="67">
        <v>2</v>
      </c>
      <c r="E16" s="9"/>
      <c r="F16" s="68"/>
      <c r="G16" s="58">
        <f>C16*(D16+F20)+C17*(D17+F20)+C18*(D18+F20)</f>
        <v>0</v>
      </c>
      <c r="H16" s="61"/>
      <c r="I16" s="49"/>
    </row>
    <row r="17" spans="1:9" ht="15.5" thickTop="1" thickBot="1" x14ac:dyDescent="0.4">
      <c r="A17" s="55"/>
      <c r="B17" s="10" t="s">
        <v>69</v>
      </c>
      <c r="C17" s="4">
        <v>0</v>
      </c>
      <c r="D17" s="64">
        <v>3</v>
      </c>
      <c r="E17" s="11"/>
      <c r="F17" s="12"/>
      <c r="G17" s="60"/>
      <c r="H17" s="61"/>
      <c r="I17" s="49"/>
    </row>
    <row r="18" spans="1:9" ht="15.5" thickTop="1" thickBot="1" x14ac:dyDescent="0.4">
      <c r="A18" s="55"/>
      <c r="B18" s="10" t="s">
        <v>70</v>
      </c>
      <c r="C18" s="4">
        <v>0</v>
      </c>
      <c r="D18" s="64">
        <v>5</v>
      </c>
      <c r="E18" s="11"/>
      <c r="F18" s="12"/>
      <c r="G18" s="60"/>
      <c r="H18" s="61"/>
      <c r="I18" s="49"/>
    </row>
    <row r="19" spans="1:9" ht="15.5" thickTop="1" thickBot="1" x14ac:dyDescent="0.4">
      <c r="A19" s="55"/>
      <c r="B19" s="10" t="s">
        <v>3</v>
      </c>
      <c r="C19" s="11"/>
      <c r="D19" s="11"/>
      <c r="E19" s="11"/>
      <c r="F19" s="11"/>
      <c r="G19" s="60"/>
      <c r="H19" s="61"/>
      <c r="I19" s="49"/>
    </row>
    <row r="20" spans="1:9" ht="15.5" thickTop="1" thickBot="1" x14ac:dyDescent="0.4">
      <c r="A20" s="55"/>
      <c r="B20" s="2" t="s">
        <v>39</v>
      </c>
      <c r="C20" s="66">
        <v>0</v>
      </c>
      <c r="D20" s="4"/>
      <c r="E20" t="b">
        <f t="shared" ref="E20:E22" si="2">IF(D20=1,C20)</f>
        <v>0</v>
      </c>
      <c r="F20" s="51">
        <f>MAX(E20:E22)</f>
        <v>0</v>
      </c>
      <c r="G20" s="60"/>
      <c r="H20" s="61"/>
      <c r="I20" s="49"/>
    </row>
    <row r="21" spans="1:9" ht="15.5" thickTop="1" thickBot="1" x14ac:dyDescent="0.4">
      <c r="A21" s="55"/>
      <c r="B21" s="2" t="s">
        <v>40</v>
      </c>
      <c r="C21">
        <v>2</v>
      </c>
      <c r="D21" s="4"/>
      <c r="E21" t="b">
        <f t="shared" si="2"/>
        <v>0</v>
      </c>
      <c r="F21" s="51"/>
      <c r="G21" s="60"/>
      <c r="H21" s="61"/>
      <c r="I21" s="49"/>
    </row>
    <row r="22" spans="1:9" ht="15.5" thickTop="1" thickBot="1" x14ac:dyDescent="0.4">
      <c r="A22" s="56"/>
      <c r="B22" s="13" t="s">
        <v>19</v>
      </c>
      <c r="C22" s="14">
        <v>0</v>
      </c>
      <c r="D22" s="15">
        <v>1</v>
      </c>
      <c r="E22" s="14">
        <f t="shared" si="2"/>
        <v>0</v>
      </c>
      <c r="F22" s="52"/>
      <c r="G22" s="69"/>
      <c r="H22" s="70"/>
      <c r="I22" s="50"/>
    </row>
    <row r="24" spans="1:9" x14ac:dyDescent="0.35">
      <c r="C24" s="53" t="s">
        <v>42</v>
      </c>
      <c r="D24" s="53"/>
      <c r="E24" s="53"/>
      <c r="F24" s="53"/>
      <c r="G24" s="53"/>
      <c r="H24" s="53"/>
      <c r="I24" s="53"/>
    </row>
  </sheetData>
  <mergeCells count="12">
    <mergeCell ref="F20:F22"/>
    <mergeCell ref="C24:I24"/>
    <mergeCell ref="A2:A8"/>
    <mergeCell ref="G2:G7"/>
    <mergeCell ref="H2:H22"/>
    <mergeCell ref="I2:I22"/>
    <mergeCell ref="F4:F7"/>
    <mergeCell ref="A9:A15"/>
    <mergeCell ref="G9:G15"/>
    <mergeCell ref="F13:F15"/>
    <mergeCell ref="A16:A22"/>
    <mergeCell ref="G16:G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</vt:lpstr>
      <vt:lpstr>Total Bâtiment</vt:lpstr>
      <vt:lpstr>Bâti</vt:lpstr>
      <vt:lpstr>Extérieurs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Sakina</dc:creator>
  <cp:lastModifiedBy>Cristhian Andres MOLINA CALDERON</cp:lastModifiedBy>
  <dcterms:created xsi:type="dcterms:W3CDTF">2015-06-05T18:19:34Z</dcterms:created>
  <dcterms:modified xsi:type="dcterms:W3CDTF">2024-02-20T14:51:01Z</dcterms:modified>
</cp:coreProperties>
</file>